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ufteilung"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<sst xmlns="http://schemas.openxmlformats.org/spreadsheetml/2006/main" count="66" uniqueCount="66">
  <si>
    <t xml:space="preserve">Steuerschredder  ·  Kaufpreisaufteilung nach Sachwertanteilen</t>
  </si>
  <si>
    <t xml:space="preserve">Arbeitspaket zum Buch · Kapitel 4.1 · steuerschredder.de/vermieter</t>
  </si>
  <si>
    <t xml:space="preserve">Die Arbeitshilfe des Bundesfinanzministeriums ist ein Hilfsmittel, kein Gesetz. Der BFH hat 2020 entschieden, dass sie die geforderte Aufteilung nach realen Verkehrswerten nicht gewährleistet (IX R 26/19). Diese Datei rechnet dieselbe Aufteilung nach dem Sachwertverfahren und zeigt Dir, was der Unterschied in Euro wert ist. Gelbe Felder ausfüllen, alles andere rechnet sich selbst. Die Vorbelegung ist ein erfundenes Beispiel.</t>
  </si>
  <si>
    <t xml:space="preserve">1 · Kaufvertrag</t>
  </si>
  <si>
    <t xml:space="preserve">Kaufpreis laut Vertrag</t>
  </si>
  <si>
    <t xml:space="preserve">Kaufnebenkosten (Grunderwerbsteuer, Notar, Grundbuch, Makler)</t>
  </si>
  <si>
    <t xml:space="preserve">Sie teilen sich im selben Verhältnis auf wie der Kaufpreis</t>
  </si>
  <si>
    <t xml:space="preserve">Im Vertrag gesondert ausgewiesenes Inventar</t>
  </si>
  <si>
    <t xml:space="preserve">Küche, Möbel – gehört weder zu Boden noch zu Gebäude</t>
  </si>
  <si>
    <t xml:space="preserve">Aufzuteilender Betrag</t>
  </si>
  <si>
    <t xml:space="preserve">2 · Bodenwert</t>
  </si>
  <si>
    <t xml:space="preserve">Grundstücksfläche gesamt</t>
  </si>
  <si>
    <t xml:space="preserve">Aus dem Grundbuch oder der Flurkarte</t>
  </si>
  <si>
    <t xml:space="preserve">Miteigentumsanteil</t>
  </si>
  <si>
    <t xml:space="preserve">Bei einer Eigentumswohnung aus der Teilungserklärung. Bei einem ganzen Haus 100 %</t>
  </si>
  <si>
    <t xml:space="preserve">Bodenrichtwert je m²</t>
  </si>
  <si>
    <t xml:space="preserve">Kostenlos im BORIS-Portal des jeweiligen Bundeslandes, Stichtag = Kaufdatum</t>
  </si>
  <si>
    <t xml:space="preserve">Anteilige Grundstücksfläche</t>
  </si>
  <si>
    <t xml:space="preserve">Bodenwert</t>
  </si>
  <si>
    <t xml:space="preserve">3 · Gebäudesachwert</t>
  </si>
  <si>
    <t xml:space="preserve">Anteilige Bruttogrundfläche</t>
  </si>
  <si>
    <t xml:space="preserve">Wohnfläche zuzüglich rund 15 bis 25 % für Wände, Treppen, Nebenräume</t>
  </si>
  <si>
    <t xml:space="preserve">Normalherstellungskosten je m² BGF (NHK 2010)</t>
  </si>
  <si>
    <t xml:space="preserve">Anlage 4 ImmoWertV: Gebäudetyp und Standardstufe nachschlagen, inklusive Baunebenkosten</t>
  </si>
  <si>
    <t xml:space="preserve">Baupreisindex-Faktor</t>
  </si>
  <si>
    <t xml:space="preserve">Baupreisindex des Statistischen Bundesamtes am Kaufstichtag, geteilt durch den Wert 2010</t>
  </si>
  <si>
    <t xml:space="preserve">Regionalfaktor</t>
  </si>
  <si>
    <t xml:space="preserve">Genau der Faktor, dessen Fehlen der BFH an der Arbeitshilfe bemängelt hat. Aus dem Gutachterausschuss.</t>
  </si>
  <si>
    <t xml:space="preserve">Herstellungswert (neuwertig)</t>
  </si>
  <si>
    <t xml:space="preserve">Baujahr</t>
  </si>
  <si>
    <t xml:space="preserve">Jahr des Kaufs</t>
  </si>
  <si>
    <t xml:space="preserve">Gesamtnutzungsdauer</t>
  </si>
  <si>
    <t xml:space="preserve">Anlage 1 ImmoWertV – für Wohngebäude regelmäßig 80 Jahre. Bitte am Gebäudetyp prüfen.</t>
  </si>
  <si>
    <t xml:space="preserve">Modernisierungsbedingte Verjüngung</t>
  </si>
  <si>
    <t xml:space="preserve">Kernsanierung, neue Fenster, neue Heizung – senkt das rechnerische Alter</t>
  </si>
  <si>
    <t xml:space="preserve">Rechnerisches Alter</t>
  </si>
  <si>
    <t xml:space="preserve">Alterswertminderung (linear)</t>
  </si>
  <si>
    <t xml:space="preserve">Gebäudesachwert</t>
  </si>
  <si>
    <t xml:space="preserve">4 · Aufteilung</t>
  </si>
  <si>
    <t xml:space="preserve">Vorläufiger Sachwert gesamt</t>
  </si>
  <si>
    <t xml:space="preserve">Er muss nicht dem Kaufpreis entsprechen. Gebraucht wird nur das Verhältnis.</t>
  </si>
  <si>
    <t xml:space="preserve">Anteil Grund und Boden</t>
  </si>
  <si>
    <t xml:space="preserve">Anteil Gebäude</t>
  </si>
  <si>
    <t xml:space="preserve">Auf Grund und Boden entfallender Betrag</t>
  </si>
  <si>
    <t xml:space="preserve">AfA-Bemessungsgrundlage Gebäude</t>
  </si>
  <si>
    <t xml:space="preserve">Diese Zahl trägst Du in die Anlage V ein.</t>
  </si>
  <si>
    <t xml:space="preserve">5 · Was die Arbeitshilfe daraus gemacht hätte</t>
  </si>
  <si>
    <t xml:space="preserve">Gebäudeanteil laut BMF-Arbeitshilfe</t>
  </si>
  <si>
    <t xml:space="preserve">Ergebnis des BMF-Rechners eintragen – oder den Wert, den das Finanzamt angesetzt hat</t>
  </si>
  <si>
    <t xml:space="preserve">AfA-Bemessungsgrundlage nach Arbeitshilfe</t>
  </si>
  <si>
    <t xml:space="preserve">AfA-Satz</t>
  </si>
  <si>
    <t xml:space="preserve">2,0 % · 2,5 % vor 1925 · 3,0 % ab Fertigstellung 2023</t>
  </si>
  <si>
    <t xml:space="preserve">AfA p. a. nach Sachwertverfahren</t>
  </si>
  <si>
    <t xml:space="preserve">AfA p. a. nach Arbeitshilfe</t>
  </si>
  <si>
    <t xml:space="preserve">Unterschied in der AfA p. a.</t>
  </si>
  <si>
    <t xml:space="preserve">Persönlicher Grenzsteuersatz</t>
  </si>
  <si>
    <t xml:space="preserve">Steuerwirkung pro Jahr</t>
  </si>
  <si>
    <t xml:space="preserve">Steuerwirkung über die gesamte Abschreibungsdauer</t>
  </si>
  <si>
    <t xml:space="preserve">Deshalb lohnt sich der Nachmittag, den diese Tabelle kostet.</t>
  </si>
  <si>
    <t xml:space="preserve">Wenn das Finanzamt widerspricht</t>
  </si>
  <si>
    <t xml:space="preserve">•  Leitsatz 2 des BFH-Urteils vom 21.07.2020, IX R 26/19: Die Arbeitshilfe gewährleistet die von der Rechtsprechung geforderte Aufteilung nach den realen Verkehrswerten nicht – wegen der Verengung auf das vereinfachte Sachwertverfahren und der Nichtberücksichtigung eines Orts- oder Regionalisierungsfaktors.</t>
  </si>
  <si>
    <t xml:space="preserve">•  Leitsatz 3: Bei streitiger Grundstücksbewertung ist das Finanzgericht in der Regel gehalten, das Gutachten eines öffentlich bestellten und vereidigten Sachverständigen einzuholen.</t>
  </si>
  <si>
    <t xml:space="preserve">•  Eine im Kaufvertrag vereinbarte Aufteilung wird grundsätzlich anerkannt – solange sie die realen Wertverhältnisse nicht in grundsätzlicher Weise verfehlt und wirtschaftlich haltbar ist (Leitsatz 1). Sprich die Aufteilung deshalb vor dem Notartermin an, nicht danach.</t>
  </si>
  <si>
    <t xml:space="preserve">•  Der Marktanpassungsfaktor bleibt hier bewusst außen vor. Er wirkt auf Boden- und Gebäudewert gleichermaßen und kürzt sich im Verhältnis heraus – gebraucht wird nur die Aufteilungsquote, nicht der Verkehrswert.</t>
  </si>
  <si>
    <t xml:space="preserve">•  Diese Tabelle ist eine begründete eigene Berechnung, kein Gutachten. Bei größeren Beträgen oder im Streitfall führt der Weg über einen Sachverständigen.</t>
  </si>
  <si>
    <t xml:space="preserve">Diese Datei dient ausschließlich der allgemeinen Information. Sie ersetzt keine individuelle steuerliche Beratung. Beratung im konkreten Einzelfall ist Steuerberatern, Rechtsanwälten und – im Rahmen ihrer Beratungsbefugnis nach § 4 Nr. 11 StBerG – Lohnsteuerhilfevereinen vorbehalten.  ·  steuerschredder.de</t>
  </si>
</sst>
</file>

<file path=xl/styles.xml><?xml version="1.0" encoding="utf-8"?>
<styleSheet xmlns="http://schemas.openxmlformats.org/spreadsheetml/2006/main">
  <numFmts count="8">
    <numFmt numFmtId="164" formatCode="General"/>
    <numFmt numFmtId="165" formatCode="#,##0.00&quot; €&quot;"/>
    <numFmt numFmtId="166" formatCode="#,##0.00&quot; m²&quot;"/>
    <numFmt numFmtId="167" formatCode="0.00%"/>
    <numFmt numFmtId="168" formatCode="0.000"/>
    <numFmt numFmtId="169" formatCode="0.00"/>
    <numFmt numFmtId="170" formatCode="0"/>
    <numFmt numFmtId="171" formatCode="0&quot; Jahre&quot;"/>
  </numFmts>
  <fonts count="13">
    <font>
      <sz val="11"/>
      <color theme="1"/>
      <name val="Calibri"/>
      <family val="2"/>
      <charset val="1"/>
    </font>
    <font>
      <sz val="10"/>
      <name val="Arial"/>
      <family val="0"/>
    </font>
    <font>
      <sz val="10"/>
      <name val="Arial"/>
      <family val="0"/>
    </font>
    <font>
      <sz val="10"/>
      <name val="Arial"/>
      <family val="0"/>
    </font>
    <font>
      <b val="true"/>
      <sz val="16"/>
      <color rgb="FFB23A18"/>
      <name val="Arial"/>
      <family val="0"/>
      <charset val="1"/>
    </font>
    <font>
      <sz val="9"/>
      <color rgb="FF4A4A45"/>
      <name val="Arial"/>
      <family val="0"/>
      <charset val="1"/>
    </font>
    <font>
      <i val="true"/>
      <sz val="9"/>
      <color rgb="FF4A4A45"/>
      <name val="Arial"/>
      <family val="0"/>
      <charset val="1"/>
    </font>
    <font>
      <b val="true"/>
      <sz val="11"/>
      <color rgb="FFB23A18"/>
      <name val="Arial"/>
      <family val="0"/>
      <charset val="1"/>
    </font>
    <font>
      <sz val="10"/>
      <color rgb="FF1C1C1A"/>
      <name val="Arial"/>
      <family val="0"/>
      <charset val="1"/>
    </font>
    <font>
      <sz val="10"/>
      <color rgb="FF0000FF"/>
      <name val="Arial"/>
      <family val="0"/>
      <charset val="1"/>
    </font>
    <font>
      <i val="true"/>
      <sz val="8"/>
      <color rgb="FF4A4A45"/>
      <name val="Arial"/>
      <family val="0"/>
      <charset val="1"/>
    </font>
    <font>
      <b val="true"/>
      <sz val="10"/>
      <color rgb="FF1C1C1A"/>
      <name val="Arial"/>
      <family val="0"/>
      <charset val="1"/>
    </font>
    <font>
      <b val="true"/>
      <sz val="10"/>
      <color rgb="FFB23A18"/>
      <name val="Arial"/>
      <family val="0"/>
      <charset val="1"/>
    </font>
  </fonts>
  <fills count="3">
    <fill>
      <patternFill patternType="none"/>
    </fill>
    <fill>
      <patternFill patternType="gray125"/>
    </fill>
    <fill>
      <patternFill patternType="solid">
        <fgColor rgb="FFFFF3C4"/>
        <bgColor rgb="FFFFFF99"/>
      </patternFill>
    </fill>
  </fills>
  <borders count="2">
    <border diagonalUp="false" diagonalDown="false">
      <left/>
      <right/>
      <top/>
      <bottom/>
      <diagonal/>
    </border>
    <border diagonalUp="false" diagonalDown="false">
      <left/>
      <right/>
      <top/>
      <bottom style="thin">
        <color rgb="FFB23A1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5" fontId="9" fillId="2" borderId="0" xfId="0" applyFont="true" applyBorder="false" applyAlignment="true" applyProtection="false">
      <alignment horizontal="righ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1" fillId="0" borderId="0" xfId="0" applyFont="true" applyBorder="false" applyAlignment="true" applyProtection="false">
      <alignment horizontal="left" vertical="center" textRotation="0" wrapText="false" indent="0" shrinkToFit="false"/>
      <protection locked="true" hidden="false"/>
    </xf>
    <xf numFmtId="165" fontId="11" fillId="0" borderId="0" xfId="0" applyFont="true" applyBorder="false" applyAlignment="true" applyProtection="false">
      <alignment horizontal="right" vertical="center" textRotation="0" wrapText="false" indent="0" shrinkToFit="false"/>
      <protection locked="true" hidden="false"/>
    </xf>
    <xf numFmtId="166" fontId="9" fillId="2" borderId="0" xfId="0" applyFont="true" applyBorder="false" applyAlignment="true" applyProtection="false">
      <alignment horizontal="right" vertical="center" textRotation="0" wrapText="false" indent="0" shrinkToFit="false"/>
      <protection locked="true" hidden="false"/>
    </xf>
    <xf numFmtId="167" fontId="9" fillId="2" borderId="0" xfId="0" applyFont="true" applyBorder="false" applyAlignment="true" applyProtection="false">
      <alignment horizontal="right" vertical="center" textRotation="0" wrapText="false" indent="0" shrinkToFit="false"/>
      <protection locked="true" hidden="false"/>
    </xf>
    <xf numFmtId="166" fontId="8" fillId="0" borderId="0" xfId="0" applyFont="true" applyBorder="false" applyAlignment="true" applyProtection="false">
      <alignment horizontal="right" vertical="center" textRotation="0" wrapText="false" indent="0" shrinkToFit="false"/>
      <protection locked="true" hidden="false"/>
    </xf>
    <xf numFmtId="168" fontId="9" fillId="2" borderId="0" xfId="0" applyFont="true" applyBorder="false" applyAlignment="true" applyProtection="false">
      <alignment horizontal="right" vertical="center" textRotation="0" wrapText="false" indent="0" shrinkToFit="false"/>
      <protection locked="true" hidden="false"/>
    </xf>
    <xf numFmtId="169" fontId="9" fillId="2" borderId="0" xfId="0" applyFont="true" applyBorder="false" applyAlignment="true" applyProtection="false">
      <alignment horizontal="right" vertical="center" textRotation="0" wrapText="false" indent="0" shrinkToFit="false"/>
      <protection locked="true" hidden="false"/>
    </xf>
    <xf numFmtId="165" fontId="8" fillId="0" borderId="0" xfId="0" applyFont="true" applyBorder="false" applyAlignment="true" applyProtection="false">
      <alignment horizontal="right" vertical="center" textRotation="0" wrapText="false" indent="0" shrinkToFit="false"/>
      <protection locked="true" hidden="false"/>
    </xf>
    <xf numFmtId="170" fontId="9" fillId="2" borderId="0" xfId="0" applyFont="true" applyBorder="false" applyAlignment="true" applyProtection="false">
      <alignment horizontal="right" vertical="center" textRotation="0" wrapText="false" indent="0" shrinkToFit="false"/>
      <protection locked="true" hidden="false"/>
    </xf>
    <xf numFmtId="171" fontId="9" fillId="2" borderId="0" xfId="0" applyFont="true" applyBorder="false" applyAlignment="true" applyProtection="false">
      <alignment horizontal="right" vertical="center" textRotation="0" wrapText="false" indent="0" shrinkToFit="false"/>
      <protection locked="true" hidden="false"/>
    </xf>
    <xf numFmtId="171" fontId="8" fillId="0" borderId="0" xfId="0" applyFont="true" applyBorder="false" applyAlignment="true" applyProtection="false">
      <alignment horizontal="right" vertical="center" textRotation="0" wrapText="false" indent="0" shrinkToFit="false"/>
      <protection locked="true" hidden="false"/>
    </xf>
    <xf numFmtId="167" fontId="8" fillId="0" borderId="0" xfId="0" applyFont="true" applyBorder="false" applyAlignment="true" applyProtection="false">
      <alignment horizontal="right" vertical="center" textRotation="0" wrapText="false" indent="0" shrinkToFit="false"/>
      <protection locked="true" hidden="false"/>
    </xf>
    <xf numFmtId="167" fontId="11" fillId="0" borderId="0" xfId="0" applyFont="true" applyBorder="false" applyAlignment="true" applyProtection="false">
      <alignment horizontal="righ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5" fontId="12"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3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C1C1A"/>
      <rgbColor rgb="FFB23A18"/>
      <rgbColor rgb="FF993366"/>
      <rgbColor rgb="FF333399"/>
      <rgbColor rgb="FF4A4A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8"/>
    <col collapsed="false" customWidth="true" hidden="false" outlineLevel="0" max="3" min="3" style="0" width="3"/>
    <col collapsed="false" customWidth="true" hidden="false" outlineLevel="0" max="4" min="4" style="0" width="64"/>
  </cols>
  <sheetData>
    <row r="1" customFormat="false" ht="25.5" hidden="false" customHeight="true" outlineLevel="0" collapsed="false">
      <c r="A1" s="1" t="s">
        <v>0</v>
      </c>
      <c r="B1" s="1"/>
      <c r="C1" s="1"/>
      <c r="D1" s="1"/>
    </row>
    <row r="2" customFormat="false" ht="15" hidden="false" customHeight="false" outlineLevel="0" collapsed="false">
      <c r="A2" s="2" t="s">
        <v>1</v>
      </c>
      <c r="B2" s="2"/>
      <c r="C2" s="2"/>
      <c r="D2" s="2"/>
    </row>
    <row r="3" customFormat="false" ht="15" hidden="false" customHeight="true" outlineLevel="0" collapsed="false">
      <c r="A3" s="3" t="s">
        <v>2</v>
      </c>
      <c r="B3" s="3"/>
      <c r="C3" s="3"/>
      <c r="D3" s="3"/>
    </row>
    <row r="4" customFormat="false" ht="30" hidden="false" customHeight="true" outlineLevel="0" collapsed="false">
      <c r="A4" s="3"/>
      <c r="B4" s="3"/>
      <c r="C4" s="3"/>
      <c r="D4" s="3"/>
    </row>
    <row r="6" customFormat="false" ht="21.75" hidden="false" customHeight="true" outlineLevel="0" collapsed="false">
      <c r="A6" s="4" t="s">
        <v>3</v>
      </c>
      <c r="B6" s="4"/>
      <c r="C6" s="4"/>
      <c r="D6" s="4"/>
    </row>
    <row r="7" customFormat="false" ht="15" hidden="false" customHeight="false" outlineLevel="0" collapsed="false">
      <c r="A7" s="5" t="s">
        <v>4</v>
      </c>
      <c r="B7" s="6" t="n">
        <v>159000</v>
      </c>
    </row>
    <row r="8" customFormat="false" ht="15" hidden="false" customHeight="false" outlineLevel="0" collapsed="false">
      <c r="A8" s="5" t="s">
        <v>5</v>
      </c>
      <c r="B8" s="6" t="n">
        <v>16800</v>
      </c>
      <c r="D8" s="7" t="s">
        <v>6</v>
      </c>
    </row>
    <row r="9" customFormat="false" ht="15" hidden="false" customHeight="false" outlineLevel="0" collapsed="false">
      <c r="A9" s="5" t="s">
        <v>7</v>
      </c>
      <c r="B9" s="6" t="n">
        <v>0</v>
      </c>
      <c r="D9" s="7" t="s">
        <v>8</v>
      </c>
    </row>
    <row r="10" customFormat="false" ht="15" hidden="false" customHeight="false" outlineLevel="0" collapsed="false">
      <c r="A10" s="8" t="s">
        <v>9</v>
      </c>
      <c r="B10" s="9" t="n">
        <f aca="false">B7+B8-B9</f>
        <v>175800</v>
      </c>
    </row>
    <row r="12" customFormat="false" ht="21.75" hidden="false" customHeight="true" outlineLevel="0" collapsed="false">
      <c r="A12" s="4" t="s">
        <v>10</v>
      </c>
      <c r="B12" s="4"/>
      <c r="C12" s="4"/>
      <c r="D12" s="4"/>
    </row>
    <row r="13" customFormat="false" ht="15" hidden="false" customHeight="false" outlineLevel="0" collapsed="false">
      <c r="A13" s="5" t="s">
        <v>11</v>
      </c>
      <c r="B13" s="10" t="n">
        <v>860</v>
      </c>
      <c r="D13" s="7" t="s">
        <v>12</v>
      </c>
    </row>
    <row r="14" customFormat="false" ht="15" hidden="false" customHeight="false" outlineLevel="0" collapsed="false">
      <c r="A14" s="5" t="s">
        <v>13</v>
      </c>
      <c r="B14" s="11" t="n">
        <v>0.0812</v>
      </c>
      <c r="D14" s="7" t="s">
        <v>14</v>
      </c>
    </row>
    <row r="15" customFormat="false" ht="15" hidden="false" customHeight="false" outlineLevel="0" collapsed="false">
      <c r="A15" s="5" t="s">
        <v>15</v>
      </c>
      <c r="B15" s="6" t="n">
        <v>320</v>
      </c>
      <c r="D15" s="7" t="s">
        <v>16</v>
      </c>
    </row>
    <row r="16" customFormat="false" ht="15" hidden="false" customHeight="false" outlineLevel="0" collapsed="false">
      <c r="A16" s="5" t="s">
        <v>17</v>
      </c>
      <c r="B16" s="12" t="n">
        <f aca="false">B13*B14</f>
        <v>69.832</v>
      </c>
    </row>
    <row r="17" customFormat="false" ht="15" hidden="false" customHeight="false" outlineLevel="0" collapsed="false">
      <c r="A17" s="8" t="s">
        <v>18</v>
      </c>
      <c r="B17" s="9" t="n">
        <f aca="false">B16*B15</f>
        <v>22346.24</v>
      </c>
    </row>
    <row r="19" customFormat="false" ht="21.75" hidden="false" customHeight="true" outlineLevel="0" collapsed="false">
      <c r="A19" s="4" t="s">
        <v>19</v>
      </c>
      <c r="B19" s="4"/>
      <c r="C19" s="4"/>
      <c r="D19" s="4"/>
    </row>
    <row r="20" customFormat="false" ht="15" hidden="false" customHeight="false" outlineLevel="0" collapsed="false">
      <c r="A20" s="5" t="s">
        <v>20</v>
      </c>
      <c r="B20" s="10" t="n">
        <v>86</v>
      </c>
      <c r="D20" s="7" t="s">
        <v>21</v>
      </c>
    </row>
    <row r="21" customFormat="false" ht="15" hidden="false" customHeight="false" outlineLevel="0" collapsed="false">
      <c r="A21" s="5" t="s">
        <v>22</v>
      </c>
      <c r="B21" s="6" t="n">
        <v>740</v>
      </c>
      <c r="D21" s="7" t="s">
        <v>23</v>
      </c>
    </row>
    <row r="22" customFormat="false" ht="15" hidden="false" customHeight="false" outlineLevel="0" collapsed="false">
      <c r="A22" s="5" t="s">
        <v>24</v>
      </c>
      <c r="B22" s="13" t="n">
        <v>1.85</v>
      </c>
      <c r="D22" s="7" t="s">
        <v>25</v>
      </c>
    </row>
    <row r="23" customFormat="false" ht="15" hidden="false" customHeight="false" outlineLevel="0" collapsed="false">
      <c r="A23" s="5" t="s">
        <v>26</v>
      </c>
      <c r="B23" s="14" t="n">
        <v>0.9</v>
      </c>
      <c r="D23" s="7" t="s">
        <v>27</v>
      </c>
    </row>
    <row r="24" customFormat="false" ht="15" hidden="false" customHeight="false" outlineLevel="0" collapsed="false">
      <c r="A24" s="5" t="s">
        <v>28</v>
      </c>
      <c r="B24" s="15" t="n">
        <f aca="false">B20*B21*B22*B23</f>
        <v>105960.6</v>
      </c>
    </row>
    <row r="25" customFormat="false" ht="15" hidden="false" customHeight="false" outlineLevel="0" collapsed="false">
      <c r="A25" s="5" t="s">
        <v>29</v>
      </c>
      <c r="B25" s="16" t="n">
        <v>1994</v>
      </c>
    </row>
    <row r="26" customFormat="false" ht="15" hidden="false" customHeight="false" outlineLevel="0" collapsed="false">
      <c r="A26" s="5" t="s">
        <v>30</v>
      </c>
      <c r="B26" s="16" t="n">
        <v>2026</v>
      </c>
    </row>
    <row r="27" customFormat="false" ht="15" hidden="false" customHeight="false" outlineLevel="0" collapsed="false">
      <c r="A27" s="5" t="s">
        <v>31</v>
      </c>
      <c r="B27" s="17" t="n">
        <v>80</v>
      </c>
      <c r="D27" s="7" t="s">
        <v>32</v>
      </c>
    </row>
    <row r="28" customFormat="false" ht="15" hidden="false" customHeight="false" outlineLevel="0" collapsed="false">
      <c r="A28" s="5" t="s">
        <v>33</v>
      </c>
      <c r="B28" s="17" t="n">
        <v>0</v>
      </c>
      <c r="D28" s="7" t="s">
        <v>34</v>
      </c>
    </row>
    <row r="29" customFormat="false" ht="15" hidden="false" customHeight="false" outlineLevel="0" collapsed="false">
      <c r="A29" s="5" t="s">
        <v>35</v>
      </c>
      <c r="B29" s="18" t="n">
        <f aca="false">MAX(0,B26-B25-B28)</f>
        <v>32</v>
      </c>
    </row>
    <row r="30" customFormat="false" ht="15" hidden="false" customHeight="false" outlineLevel="0" collapsed="false">
      <c r="A30" s="5" t="s">
        <v>36</v>
      </c>
      <c r="B30" s="19" t="n">
        <f aca="false">MIN(1,B29/B27)</f>
        <v>0.4</v>
      </c>
    </row>
    <row r="31" customFormat="false" ht="15" hidden="false" customHeight="false" outlineLevel="0" collapsed="false">
      <c r="A31" s="8" t="s">
        <v>37</v>
      </c>
      <c r="B31" s="9" t="n">
        <f aca="false">B24*(1-B30)</f>
        <v>63576.36</v>
      </c>
    </row>
    <row r="33" customFormat="false" ht="21.75" hidden="false" customHeight="true" outlineLevel="0" collapsed="false">
      <c r="A33" s="4" t="s">
        <v>38</v>
      </c>
      <c r="B33" s="4"/>
      <c r="C33" s="4"/>
      <c r="D33" s="4"/>
    </row>
    <row r="34" customFormat="false" ht="15" hidden="false" customHeight="false" outlineLevel="0" collapsed="false">
      <c r="A34" s="5" t="s">
        <v>39</v>
      </c>
      <c r="B34" s="15" t="n">
        <f aca="false">B17+B31</f>
        <v>85922.6</v>
      </c>
      <c r="D34" s="7" t="s">
        <v>40</v>
      </c>
    </row>
    <row r="35" customFormat="false" ht="15" hidden="false" customHeight="false" outlineLevel="0" collapsed="false">
      <c r="A35" s="8" t="s">
        <v>41</v>
      </c>
      <c r="B35" s="20" t="n">
        <f aca="false">IFERROR(B17/B34,"")</f>
        <v>0.260074066659994</v>
      </c>
    </row>
    <row r="36" customFormat="false" ht="15" hidden="false" customHeight="false" outlineLevel="0" collapsed="false">
      <c r="A36" s="8" t="s">
        <v>42</v>
      </c>
      <c r="B36" s="20" t="n">
        <f aca="false">IFERROR(B31/B34,"")</f>
        <v>0.739925933340006</v>
      </c>
    </row>
    <row r="37" customFormat="false" ht="15" hidden="false" customHeight="false" outlineLevel="0" collapsed="false">
      <c r="A37" s="5" t="s">
        <v>43</v>
      </c>
      <c r="B37" s="15" t="n">
        <f aca="false">B10*B35</f>
        <v>45721.0209188269</v>
      </c>
    </row>
    <row r="38" customFormat="false" ht="15" hidden="false" customHeight="false" outlineLevel="0" collapsed="false">
      <c r="A38" s="21" t="s">
        <v>44</v>
      </c>
      <c r="B38" s="22" t="n">
        <f aca="false">B10*B36</f>
        <v>130078.979081173</v>
      </c>
      <c r="D38" s="7" t="s">
        <v>45</v>
      </c>
    </row>
    <row r="40" customFormat="false" ht="21.75" hidden="false" customHeight="true" outlineLevel="0" collapsed="false">
      <c r="A40" s="4" t="s">
        <v>46</v>
      </c>
      <c r="B40" s="4"/>
      <c r="C40" s="4"/>
      <c r="D40" s="4"/>
    </row>
    <row r="41" customFormat="false" ht="15" hidden="false" customHeight="false" outlineLevel="0" collapsed="false">
      <c r="A41" s="5" t="s">
        <v>47</v>
      </c>
      <c r="B41" s="11" t="n">
        <v>0.52</v>
      </c>
      <c r="D41" s="7" t="s">
        <v>48</v>
      </c>
    </row>
    <row r="42" customFormat="false" ht="15" hidden="false" customHeight="false" outlineLevel="0" collapsed="false">
      <c r="A42" s="5" t="s">
        <v>49</v>
      </c>
      <c r="B42" s="15" t="n">
        <f aca="false">B10*B41</f>
        <v>91416</v>
      </c>
    </row>
    <row r="43" customFormat="false" ht="15" hidden="false" customHeight="false" outlineLevel="0" collapsed="false">
      <c r="A43" s="5" t="s">
        <v>50</v>
      </c>
      <c r="B43" s="11" t="n">
        <v>0.02</v>
      </c>
      <c r="D43" s="7" t="s">
        <v>51</v>
      </c>
    </row>
    <row r="44" customFormat="false" ht="15" hidden="false" customHeight="false" outlineLevel="0" collapsed="false">
      <c r="A44" s="5" t="s">
        <v>52</v>
      </c>
      <c r="B44" s="15" t="n">
        <f aca="false">B38*B43</f>
        <v>2601.57958162346</v>
      </c>
    </row>
    <row r="45" customFormat="false" ht="15" hidden="false" customHeight="false" outlineLevel="0" collapsed="false">
      <c r="A45" s="5" t="s">
        <v>53</v>
      </c>
      <c r="B45" s="15" t="n">
        <f aca="false">B42*B43</f>
        <v>1828.32</v>
      </c>
    </row>
    <row r="46" customFormat="false" ht="15" hidden="false" customHeight="false" outlineLevel="0" collapsed="false">
      <c r="A46" s="8" t="s">
        <v>54</v>
      </c>
      <c r="B46" s="9" t="n">
        <f aca="false">B44-B45</f>
        <v>773.259581623461</v>
      </c>
    </row>
    <row r="47" customFormat="false" ht="15" hidden="false" customHeight="false" outlineLevel="0" collapsed="false">
      <c r="A47" s="5" t="s">
        <v>55</v>
      </c>
      <c r="B47" s="11" t="n">
        <v>0.35</v>
      </c>
    </row>
    <row r="48" customFormat="false" ht="15" hidden="false" customHeight="false" outlineLevel="0" collapsed="false">
      <c r="A48" s="8" t="s">
        <v>56</v>
      </c>
      <c r="B48" s="9" t="n">
        <f aca="false">B46*B47</f>
        <v>270.640853568211</v>
      </c>
    </row>
    <row r="49" customFormat="false" ht="15" hidden="false" customHeight="false" outlineLevel="0" collapsed="false">
      <c r="A49" s="21" t="s">
        <v>57</v>
      </c>
      <c r="B49" s="22" t="n">
        <f aca="false">IFERROR(B48/B43,"")</f>
        <v>13532.0426784106</v>
      </c>
      <c r="D49" s="7" t="s">
        <v>58</v>
      </c>
    </row>
    <row r="51" customFormat="false" ht="21.75" hidden="false" customHeight="true" outlineLevel="0" collapsed="false">
      <c r="A51" s="4" t="s">
        <v>59</v>
      </c>
      <c r="B51" s="4"/>
      <c r="C51" s="4"/>
      <c r="D51" s="4"/>
    </row>
    <row r="52" customFormat="false" ht="12.75" hidden="false" customHeight="true" outlineLevel="0" collapsed="false">
      <c r="A52" s="23" t="s">
        <v>60</v>
      </c>
      <c r="B52" s="23"/>
      <c r="C52" s="23"/>
      <c r="D52" s="23"/>
    </row>
    <row r="53" customFormat="false" ht="12.75" hidden="false" customHeight="true" outlineLevel="0" collapsed="false">
      <c r="A53" s="23"/>
      <c r="B53" s="23"/>
      <c r="C53" s="23"/>
      <c r="D53" s="23"/>
    </row>
    <row r="54" customFormat="false" ht="12.75" hidden="false" customHeight="true" outlineLevel="0" collapsed="false">
      <c r="A54" s="23" t="s">
        <v>61</v>
      </c>
      <c r="B54" s="23"/>
      <c r="C54" s="23"/>
      <c r="D54" s="23"/>
    </row>
    <row r="55" customFormat="false" ht="12.75" hidden="false" customHeight="true" outlineLevel="0" collapsed="false">
      <c r="A55" s="23"/>
      <c r="B55" s="23"/>
      <c r="C55" s="23"/>
      <c r="D55" s="23"/>
    </row>
    <row r="56" customFormat="false" ht="12.75" hidden="false" customHeight="true" outlineLevel="0" collapsed="false">
      <c r="A56" s="23" t="s">
        <v>62</v>
      </c>
      <c r="B56" s="23"/>
      <c r="C56" s="23"/>
      <c r="D56" s="23"/>
    </row>
    <row r="57" customFormat="false" ht="12.75" hidden="false" customHeight="true" outlineLevel="0" collapsed="false">
      <c r="A57" s="23"/>
      <c r="B57" s="23"/>
      <c r="C57" s="23"/>
      <c r="D57" s="23"/>
    </row>
    <row r="58" customFormat="false" ht="12.75" hidden="false" customHeight="true" outlineLevel="0" collapsed="false">
      <c r="A58" s="23" t="s">
        <v>63</v>
      </c>
      <c r="B58" s="23"/>
      <c r="C58" s="23"/>
      <c r="D58" s="23"/>
    </row>
    <row r="59" customFormat="false" ht="12.75" hidden="false" customHeight="true" outlineLevel="0" collapsed="false">
      <c r="A59" s="23"/>
      <c r="B59" s="23"/>
      <c r="C59" s="23"/>
      <c r="D59" s="23"/>
    </row>
    <row r="60" customFormat="false" ht="12.75" hidden="false" customHeight="true" outlineLevel="0" collapsed="false">
      <c r="A60" s="23" t="s">
        <v>64</v>
      </c>
      <c r="B60" s="23"/>
      <c r="C60" s="23"/>
      <c r="D60" s="23"/>
    </row>
    <row r="61" customFormat="false" ht="12.75" hidden="false" customHeight="true" outlineLevel="0" collapsed="false">
      <c r="A61" s="23"/>
      <c r="B61" s="23"/>
      <c r="C61" s="23"/>
      <c r="D61" s="23"/>
    </row>
    <row r="63" customFormat="false" ht="13.5" hidden="false" customHeight="true" outlineLevel="0" collapsed="false">
      <c r="A63" s="24" t="s">
        <v>65</v>
      </c>
      <c r="B63" s="24"/>
      <c r="C63" s="24"/>
      <c r="D63" s="24"/>
    </row>
    <row r="64" customFormat="false" ht="13.5" hidden="false" customHeight="true" outlineLevel="0" collapsed="false">
      <c r="A64" s="24"/>
      <c r="B64" s="24"/>
      <c r="C64" s="24"/>
      <c r="D64" s="24"/>
    </row>
  </sheetData>
  <mergeCells count="15">
    <mergeCell ref="A1:D1"/>
    <mergeCell ref="A2:D2"/>
    <mergeCell ref="A3:D4"/>
    <mergeCell ref="A6:D6"/>
    <mergeCell ref="A12:D12"/>
    <mergeCell ref="A19:D19"/>
    <mergeCell ref="A33:D33"/>
    <mergeCell ref="A40:D40"/>
    <mergeCell ref="A51:D51"/>
    <mergeCell ref="A52:D53"/>
    <mergeCell ref="A54:D55"/>
    <mergeCell ref="A56:D57"/>
    <mergeCell ref="A58:D59"/>
    <mergeCell ref="A60:D61"/>
    <mergeCell ref="A63:D6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2026-08-26T13:15:36Z</dcterms:created>
  <dc:creator>openpyxl</dc:creator>
  <dc:description/>
  <dc:language>en-US</dc:language>
  <cp:lastModifiedBy/>
  <dcterms:modified xsi:type="dcterms:W3CDTF">2026-08-26T13:15:36Z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